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8400" tabRatio="842" activeTab="2"/>
  </bookViews>
  <sheets>
    <sheet name="正方形と円" sheetId="1" r:id="rId1"/>
    <sheet name="長方形" sheetId="2" r:id="rId2"/>
    <sheet name="三角形で切り取り" sheetId="3" r:id="rId3"/>
  </sheets>
  <definedNames>
    <definedName name="_xlnm.Print_Area" localSheetId="2">'三角形で切り取り'!$A$1:$F$69</definedName>
    <definedName name="_xlnm.Print_Area" localSheetId="0">'正方形と円'!$A$1:$G$77</definedName>
    <definedName name="_xlnm.Print_Area" localSheetId="1">'長方形'!$A$1:$F$69</definedName>
  </definedNames>
  <calcPr fullCalcOnLoad="1"/>
</workbook>
</file>

<file path=xl/sharedStrings.xml><?xml version="1.0" encoding="utf-8"?>
<sst xmlns="http://schemas.openxmlformats.org/spreadsheetml/2006/main" count="157" uniqueCount="95">
  <si>
    <t>t=r * sinθ</t>
  </si>
  <si>
    <t>cosθ=(a/2)/r より、θ=arccos(a/2r)</t>
  </si>
  <si>
    <t>cosθ＝a/2r=</t>
  </si>
  <si>
    <t>θ=arccos(a/2r)=</t>
  </si>
  <si>
    <t>φ=π/2-2θ</t>
  </si>
  <si>
    <t>φ=π/2-2θ=</t>
  </si>
  <si>
    <t>面積S = (三角形S1) * 8 + (扇形S2) * 4</t>
  </si>
  <si>
    <t>1辺 a の正方形</t>
  </si>
  <si>
    <t>半径r の円</t>
  </si>
  <si>
    <t>正方形と円が重なる部分の面積の計算例と変換効率</t>
  </si>
  <si>
    <t>長方形の面積の計算例と変換効率</t>
  </si>
  <si>
    <t>変換効率算出例①</t>
  </si>
  <si>
    <t>変換効率算出例②</t>
  </si>
  <si>
    <t>1辺b,cの直角三角形</t>
  </si>
  <si>
    <t>ここで</t>
  </si>
  <si>
    <t>正方形Sp = a * a</t>
  </si>
  <si>
    <t>三角形Sq= b *c /2</t>
  </si>
  <si>
    <t>変換効率算出例③</t>
  </si>
  <si>
    <t>平成26年7月1日</t>
  </si>
  <si>
    <t>本紙は計算例です。</t>
  </si>
  <si>
    <t>・正方形の1辺 a</t>
  </si>
  <si>
    <t>・三角形の短辺   b</t>
  </si>
  <si>
    <t>・辺1  a</t>
  </si>
  <si>
    <t>・辺２  b</t>
  </si>
  <si>
    <t>☆セル図面（下記値を記載）</t>
  </si>
  <si>
    <t>☆モジュール配置（下記値を記載）</t>
  </si>
  <si>
    <t>☆出力</t>
  </si>
  <si>
    <t>別途、</t>
  </si>
  <si>
    <t>・円の半径      r</t>
  </si>
  <si>
    <t>の資料の提出をお願いします。</t>
  </si>
  <si>
    <t>仕様書に下記情報が未記載の場合は、</t>
  </si>
  <si>
    <t>別紙２-１</t>
  </si>
  <si>
    <t>別紙２-２</t>
  </si>
  <si>
    <t>別紙２-３</t>
  </si>
  <si>
    <t>正方形の4隅を三角形で切り取った面積の計算例と変換効率</t>
  </si>
  <si>
    <t>三角形の短辺 b (mm)</t>
  </si>
  <si>
    <t>正方形の1辺  a (mm)</t>
  </si>
  <si>
    <t>ver.1</t>
  </si>
  <si>
    <t>辺2 b (mm)</t>
  </si>
  <si>
    <t>辺1 a (mm)</t>
  </si>
  <si>
    <t>正方形の1辺 a (mm)</t>
  </si>
  <si>
    <t>円の半径      r (mm)</t>
  </si>
  <si>
    <t>t (mm) =r * sinθ=</t>
  </si>
  <si>
    <t>三角形S1 (mm2) = a * t/ 4=</t>
  </si>
  <si>
    <t>扇形S2 (mm2) = r*r*φ/2=</t>
  </si>
  <si>
    <t>1.  計算式</t>
  </si>
  <si>
    <t>2.　計算例</t>
  </si>
  <si>
    <t>面積S (m2) = S1*8+S2*4=</t>
  </si>
  <si>
    <t>モジュール配置</t>
  </si>
  <si>
    <t>・短辺 x</t>
  </si>
  <si>
    <t>・長辺 y</t>
  </si>
  <si>
    <t>短辺 x</t>
  </si>
  <si>
    <t>長辺 y</t>
  </si>
  <si>
    <t>全面積S0 (m2) = S*P</t>
  </si>
  <si>
    <t>　＝</t>
  </si>
  <si>
    <t>根拠提出要</t>
  </si>
  <si>
    <t>セル</t>
  </si>
  <si>
    <t>モジュール配置</t>
  </si>
  <si>
    <t>2辺が a,b  の長方形の面積　S=a*b</t>
  </si>
  <si>
    <t>面積S (m2)= a*b</t>
  </si>
  <si>
    <t>セル数 P = x*y</t>
  </si>
  <si>
    <t>変換効率が計算できます。</t>
  </si>
  <si>
    <t>別途、</t>
  </si>
  <si>
    <t>面積S = (正方形Sp) - (三角形Sq) * 4 = a*a - 2*b*c</t>
  </si>
  <si>
    <t>・三角形の長辺   c</t>
  </si>
  <si>
    <t>面積S(m2)=a*a-b*c*2=</t>
  </si>
  <si>
    <t>三角形の長辺 c (mm)</t>
  </si>
  <si>
    <t>1辺 a の正方形　から</t>
  </si>
  <si>
    <r>
      <t xml:space="preserve">π </t>
    </r>
    <r>
      <rPr>
        <sz val="11"/>
        <color indexed="10"/>
        <rFont val="ＭＳ Ｐゴシック"/>
        <family val="3"/>
      </rPr>
      <t xml:space="preserve"> (3.14で計算）</t>
    </r>
  </si>
  <si>
    <t>型名</t>
  </si>
  <si>
    <t>入力値</t>
  </si>
  <si>
    <t>ABC-255</t>
  </si>
  <si>
    <t>黄色部分に値を入力すると、</t>
  </si>
  <si>
    <t>本紙を用いた場合は、本紙を提出してください。</t>
  </si>
  <si>
    <t>変換効率の計算方法に指定はありませんが、</t>
  </si>
  <si>
    <t>　　　　が重なる部分の面積Sを求める。</t>
  </si>
  <si>
    <t>　　　(変換効率：小数第二位を切り捨て、小数第一位までの表記とする）</t>
  </si>
  <si>
    <t>変換効率η (%)= W/S0/1000</t>
  </si>
  <si>
    <t>合計面積S0 (m2) = S*P</t>
  </si>
  <si>
    <t xml:space="preserve">    S1, S2を、a, r, で表せば、Sが求まる。</t>
  </si>
  <si>
    <t xml:space="preserve">    三角形S1 = a/2 * t * 1/2 = a * t/ 4</t>
  </si>
  <si>
    <t xml:space="preserve">    従い</t>
  </si>
  <si>
    <t xml:space="preserve">    三角形S1=a * r * sin(arccos(a/2r)) / 4</t>
  </si>
  <si>
    <t xml:space="preserve">    扇形S2= πr * r * φ /2π = r * r * φ /2</t>
  </si>
  <si>
    <t xml:space="preserve">    扇形S2=  r * r * (π/2 -2arccos(a/2r)) /2</t>
  </si>
  <si>
    <t xml:space="preserve">    ここで合計面積S0=1セルの全面積S*1モジュールのセル数P</t>
  </si>
  <si>
    <t>変換効率η=公称最大出力W／（セルの合計面積S0 * 放射照度）</t>
  </si>
  <si>
    <t xml:space="preserve">                   セル</t>
  </si>
  <si>
    <t>公称最大出力 W (W)</t>
  </si>
  <si>
    <t xml:space="preserve">を除いた面積Sを求める。            </t>
  </si>
  <si>
    <t>　　　　　　　　　　　　　モジュール配置</t>
  </si>
  <si>
    <t>ABC-245</t>
  </si>
  <si>
    <t>JP-AC</t>
  </si>
  <si>
    <t>JP-AC</t>
  </si>
  <si>
    <t>ABC-210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</si>
</sst>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4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2" fillId="34" borderId="0" xfId="0" applyFont="1" applyFill="1" applyAlignment="1">
      <alignment vertical="center"/>
    </xf>
    <xf numFmtId="176" fontId="0" fillId="34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2" fillId="34" borderId="0" xfId="0" applyFont="1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49" fontId="0" fillId="34" borderId="0" xfId="0" applyNumberFormat="1" applyFont="1" applyFill="1" applyAlignment="1" quotePrefix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0" fontId="31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0" fontId="42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vertical="center"/>
    </xf>
    <xf numFmtId="0" fontId="42" fillId="34" borderId="13" xfId="0" applyFont="1" applyFill="1" applyBorder="1" applyAlignment="1">
      <alignment vertical="center"/>
    </xf>
    <xf numFmtId="0" fontId="42" fillId="34" borderId="14" xfId="0" applyFont="1" applyFill="1" applyBorder="1" applyAlignment="1">
      <alignment vertical="center"/>
    </xf>
    <xf numFmtId="0" fontId="42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 vertical="center"/>
    </xf>
    <xf numFmtId="0" fontId="42" fillId="34" borderId="17" xfId="0" applyFont="1" applyFill="1" applyBorder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31" fillId="34" borderId="2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177" fontId="0" fillId="34" borderId="18" xfId="0" applyNumberFormat="1" applyFont="1" applyFill="1" applyBorder="1" applyAlignment="1">
      <alignment vertical="center"/>
    </xf>
    <xf numFmtId="176" fontId="0" fillId="34" borderId="18" xfId="0" applyNumberFormat="1" applyFont="1" applyFill="1" applyBorder="1" applyAlignment="1">
      <alignment vertical="center"/>
    </xf>
    <xf numFmtId="0" fontId="31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9" borderId="18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19" xfId="0" applyFont="1" applyFill="1" applyBorder="1" applyAlignment="1">
      <alignment vertical="center"/>
    </xf>
    <xf numFmtId="0" fontId="0" fillId="9" borderId="20" xfId="0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31" fillId="34" borderId="10" xfId="0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42" fillId="34" borderId="0" xfId="0" applyFont="1" applyFill="1" applyAlignment="1">
      <alignment horizontal="left" vertical="center"/>
    </xf>
    <xf numFmtId="0" fontId="0" fillId="34" borderId="20" xfId="0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42" fillId="34" borderId="0" xfId="0" applyFont="1" applyFill="1" applyBorder="1" applyAlignment="1">
      <alignment horizontal="left" vertical="center"/>
    </xf>
    <xf numFmtId="0" fontId="42" fillId="34" borderId="0" xfId="0" applyFont="1" applyFill="1" applyAlignment="1">
      <alignment horizontal="right" vertical="center"/>
    </xf>
    <xf numFmtId="0" fontId="0" fillId="34" borderId="15" xfId="0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42" fillId="34" borderId="0" xfId="0" applyFont="1" applyFill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123825</xdr:colOff>
      <xdr:row>32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1647825" y="5772150"/>
          <a:ext cx="104775" cy="314325"/>
        </a:xfrm>
        <a:prstGeom prst="rightBrace">
          <a:avLst>
            <a:gd name="adj1" fmla="val -46717"/>
            <a:gd name="adj2" fmla="val -2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238125</xdr:colOff>
      <xdr:row>6</xdr:row>
      <xdr:rowOff>47625</xdr:rowOff>
    </xdr:from>
    <xdr:to>
      <xdr:col>3</xdr:col>
      <xdr:colOff>1285875</xdr:colOff>
      <xdr:row>25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4246" t="3263"/>
        <a:stretch>
          <a:fillRect/>
        </a:stretch>
      </xdr:blipFill>
      <xdr:spPr>
        <a:xfrm>
          <a:off x="838200" y="1447800"/>
          <a:ext cx="3448050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942975</xdr:colOff>
      <xdr:row>7</xdr:row>
      <xdr:rowOff>47625</xdr:rowOff>
    </xdr:from>
    <xdr:to>
      <xdr:col>6</xdr:col>
      <xdr:colOff>85725</xdr:colOff>
      <xdr:row>23</xdr:row>
      <xdr:rowOff>123825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619250"/>
          <a:ext cx="1885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7</xdr:row>
      <xdr:rowOff>57150</xdr:rowOff>
    </xdr:from>
    <xdr:to>
      <xdr:col>5</xdr:col>
      <xdr:colOff>714375</xdr:colOff>
      <xdr:row>23</xdr:row>
      <xdr:rowOff>95250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09700"/>
          <a:ext cx="18764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</xdr:row>
      <xdr:rowOff>19050</xdr:rowOff>
    </xdr:from>
    <xdr:to>
      <xdr:col>3</xdr:col>
      <xdr:colOff>266700</xdr:colOff>
      <xdr:row>22</xdr:row>
      <xdr:rowOff>57150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371600"/>
          <a:ext cx="29432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6</xdr:row>
      <xdr:rowOff>142875</xdr:rowOff>
    </xdr:from>
    <xdr:to>
      <xdr:col>5</xdr:col>
      <xdr:colOff>1276350</xdr:colOff>
      <xdr:row>23</xdr:row>
      <xdr:rowOff>47625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543050"/>
          <a:ext cx="1885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</xdr:row>
      <xdr:rowOff>161925</xdr:rowOff>
    </xdr:from>
    <xdr:to>
      <xdr:col>3</xdr:col>
      <xdr:colOff>695325</xdr:colOff>
      <xdr:row>23</xdr:row>
      <xdr:rowOff>0</xdr:rowOff>
    </xdr:to>
    <xdr:pic>
      <xdr:nvPicPr>
        <xdr:cNvPr id="2" name="図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390650"/>
          <a:ext cx="29432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29</xdr:row>
      <xdr:rowOff>28575</xdr:rowOff>
    </xdr:from>
    <xdr:to>
      <xdr:col>2</xdr:col>
      <xdr:colOff>571500</xdr:colOff>
      <xdr:row>30</xdr:row>
      <xdr:rowOff>161925</xdr:rowOff>
    </xdr:to>
    <xdr:sp>
      <xdr:nvSpPr>
        <xdr:cNvPr id="3" name="右中かっこ 25"/>
        <xdr:cNvSpPr>
          <a:spLocks/>
        </xdr:cNvSpPr>
      </xdr:nvSpPr>
      <xdr:spPr>
        <a:xfrm>
          <a:off x="2162175" y="5429250"/>
          <a:ext cx="104775" cy="323850"/>
        </a:xfrm>
        <a:prstGeom prst="rightBrace">
          <a:avLst>
            <a:gd name="adj1" fmla="val -46717"/>
            <a:gd name="adj2" fmla="val -2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90" zoomScalePageLayoutView="0" workbookViewId="0" topLeftCell="A1">
      <selection activeCell="C57" sqref="C57"/>
    </sheetView>
  </sheetViews>
  <sheetFormatPr defaultColWidth="9.140625" defaultRowHeight="15"/>
  <cols>
    <col min="1" max="1" width="9.00390625" style="4" customWidth="1"/>
    <col min="2" max="2" width="15.421875" style="4" customWidth="1"/>
    <col min="3" max="6" width="20.57421875" style="4" customWidth="1"/>
    <col min="7" max="7" width="9.140625" style="4" customWidth="1"/>
    <col min="8" max="16384" width="9.00390625" style="4" customWidth="1"/>
  </cols>
  <sheetData>
    <row r="1" spans="4:7" ht="13.5">
      <c r="D1" s="60"/>
      <c r="G1" s="9" t="s">
        <v>31</v>
      </c>
    </row>
    <row r="2" ht="13.5">
      <c r="G2" s="9" t="s">
        <v>37</v>
      </c>
    </row>
    <row r="3" spans="2:7" s="2" customFormat="1" ht="17.25">
      <c r="B3" s="5" t="s">
        <v>11</v>
      </c>
      <c r="G3" s="11" t="s">
        <v>18</v>
      </c>
    </row>
    <row r="4" spans="2:7" ht="18.75">
      <c r="B4" s="3" t="s">
        <v>9</v>
      </c>
      <c r="C4" s="2"/>
      <c r="G4" s="59" t="s">
        <v>93</v>
      </c>
    </row>
    <row r="5" ht="27.75" customHeight="1">
      <c r="B5" s="10"/>
    </row>
    <row r="6" spans="3:6" ht="19.5" customHeight="1">
      <c r="C6" s="4" t="s">
        <v>87</v>
      </c>
      <c r="F6" s="52" t="s">
        <v>48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4.25">
      <c r="A27" s="5" t="s">
        <v>45</v>
      </c>
    </row>
    <row r="28" ht="14.25">
      <c r="A28" s="5"/>
    </row>
    <row r="29" spans="1:2" ht="14.25">
      <c r="A29" s="5"/>
      <c r="B29" s="5" t="s">
        <v>86</v>
      </c>
    </row>
    <row r="30" spans="1:2" ht="14.25">
      <c r="A30" s="5"/>
      <c r="B30" s="5" t="s">
        <v>85</v>
      </c>
    </row>
    <row r="31" ht="14.25" thickBot="1"/>
    <row r="32" spans="2:7" s="5" customFormat="1" ht="14.25">
      <c r="B32" s="5" t="s">
        <v>7</v>
      </c>
      <c r="C32" s="63" t="s">
        <v>75</v>
      </c>
      <c r="D32" s="64"/>
      <c r="E32" s="21"/>
      <c r="F32" s="22"/>
      <c r="G32" s="23"/>
    </row>
    <row r="33" spans="2:7" s="5" customFormat="1" ht="14.25">
      <c r="B33" s="5" t="s">
        <v>8</v>
      </c>
      <c r="C33" s="63"/>
      <c r="D33" s="64"/>
      <c r="E33" s="27" t="s">
        <v>19</v>
      </c>
      <c r="F33" s="17"/>
      <c r="G33" s="51"/>
    </row>
    <row r="34" spans="3:7" s="5" customFormat="1" ht="14.25">
      <c r="C34" s="53"/>
      <c r="D34" s="56"/>
      <c r="E34" s="16" t="s">
        <v>72</v>
      </c>
      <c r="F34" s="29"/>
      <c r="G34" s="31"/>
    </row>
    <row r="35" spans="2:7" s="5" customFormat="1" ht="14.25">
      <c r="B35" s="5" t="s">
        <v>6</v>
      </c>
      <c r="D35" s="19"/>
      <c r="E35" s="16" t="s">
        <v>61</v>
      </c>
      <c r="F35" s="29"/>
      <c r="G35" s="31"/>
    </row>
    <row r="36" spans="5:7" s="5" customFormat="1" ht="14.25">
      <c r="E36" s="16" t="s">
        <v>74</v>
      </c>
      <c r="F36" s="29"/>
      <c r="G36" s="31"/>
    </row>
    <row r="37" spans="2:7" s="5" customFormat="1" ht="14.25">
      <c r="B37" s="5" t="s">
        <v>79</v>
      </c>
      <c r="E37" s="16" t="s">
        <v>73</v>
      </c>
      <c r="F37" s="29"/>
      <c r="G37" s="31"/>
    </row>
    <row r="38" spans="5:7" s="5" customFormat="1" ht="14.25">
      <c r="E38" s="16"/>
      <c r="F38" s="29"/>
      <c r="G38" s="31"/>
    </row>
    <row r="39" spans="2:7" s="5" customFormat="1" ht="14.25">
      <c r="B39" s="5" t="s">
        <v>80</v>
      </c>
      <c r="E39" s="16" t="s">
        <v>30</v>
      </c>
      <c r="F39" s="17"/>
      <c r="G39" s="51"/>
    </row>
    <row r="40" spans="3:7" s="5" customFormat="1" ht="14.25">
      <c r="C40" s="5" t="s">
        <v>0</v>
      </c>
      <c r="E40" s="27" t="s">
        <v>62</v>
      </c>
      <c r="F40" s="13"/>
      <c r="G40" s="14"/>
    </row>
    <row r="41" spans="3:7" s="5" customFormat="1" ht="14.25">
      <c r="C41" s="5" t="s">
        <v>1</v>
      </c>
      <c r="E41" s="16" t="s">
        <v>24</v>
      </c>
      <c r="F41" s="17"/>
      <c r="G41" s="51"/>
    </row>
    <row r="42" spans="2:7" s="5" customFormat="1" ht="14.25">
      <c r="B42" s="5" t="s">
        <v>81</v>
      </c>
      <c r="E42" s="16" t="s">
        <v>20</v>
      </c>
      <c r="F42" s="17"/>
      <c r="G42" s="51"/>
    </row>
    <row r="43" spans="2:7" s="5" customFormat="1" ht="14.25">
      <c r="B43" s="5" t="s">
        <v>82</v>
      </c>
      <c r="E43" s="16" t="s">
        <v>28</v>
      </c>
      <c r="F43" s="17"/>
      <c r="G43" s="51"/>
    </row>
    <row r="44" spans="5:7" s="5" customFormat="1" ht="14.25">
      <c r="E44" s="16" t="s">
        <v>25</v>
      </c>
      <c r="F44" s="17"/>
      <c r="G44" s="51"/>
    </row>
    <row r="45" spans="2:7" s="5" customFormat="1" ht="14.25">
      <c r="B45" s="5" t="s">
        <v>83</v>
      </c>
      <c r="E45" s="16" t="s">
        <v>49</v>
      </c>
      <c r="F45" s="17"/>
      <c r="G45" s="51"/>
    </row>
    <row r="46" spans="3:7" s="5" customFormat="1" ht="14.25">
      <c r="C46" s="5" t="s">
        <v>4</v>
      </c>
      <c r="E46" s="16" t="s">
        <v>50</v>
      </c>
      <c r="F46" s="17"/>
      <c r="G46" s="51"/>
    </row>
    <row r="47" spans="2:7" s="5" customFormat="1" ht="14.25">
      <c r="B47" s="5" t="s">
        <v>81</v>
      </c>
      <c r="C47" s="30"/>
      <c r="E47" s="16" t="s">
        <v>26</v>
      </c>
      <c r="F47" s="17"/>
      <c r="G47" s="51"/>
    </row>
    <row r="48" spans="2:7" s="5" customFormat="1" ht="14.25">
      <c r="B48" s="5" t="s">
        <v>84</v>
      </c>
      <c r="E48" s="16" t="s">
        <v>29</v>
      </c>
      <c r="F48" s="17"/>
      <c r="G48" s="51"/>
    </row>
    <row r="49" spans="5:7" s="5" customFormat="1" ht="15" thickBot="1">
      <c r="E49" s="24"/>
      <c r="F49" s="25"/>
      <c r="G49" s="26"/>
    </row>
    <row r="50" spans="5:7" s="5" customFormat="1" ht="14.25">
      <c r="E50" s="29"/>
      <c r="F50" s="29"/>
      <c r="G50" s="29"/>
    </row>
    <row r="51" s="5" customFormat="1" ht="14.25">
      <c r="E51" s="20"/>
    </row>
    <row r="52" ht="14.25">
      <c r="A52" s="5" t="s">
        <v>46</v>
      </c>
    </row>
    <row r="53" spans="1:3" ht="14.25">
      <c r="A53" s="5"/>
      <c r="C53" s="45" t="s">
        <v>55</v>
      </c>
    </row>
    <row r="54" spans="1:3" ht="14.25">
      <c r="A54" s="5"/>
      <c r="C54" s="1" t="s">
        <v>70</v>
      </c>
    </row>
    <row r="55" spans="1:3" ht="14.25">
      <c r="A55" s="5"/>
      <c r="C55" s="7"/>
    </row>
    <row r="56" spans="1:6" ht="13.5">
      <c r="A56" s="50" t="s">
        <v>69</v>
      </c>
      <c r="B56" s="35"/>
      <c r="C56" s="49" t="s">
        <v>71</v>
      </c>
      <c r="D56" s="49"/>
      <c r="E56" s="49"/>
      <c r="F56" s="49"/>
    </row>
    <row r="57" spans="1:6" ht="13.5">
      <c r="A57" s="46" t="s">
        <v>88</v>
      </c>
      <c r="B57" s="47"/>
      <c r="C57" s="43">
        <v>255</v>
      </c>
      <c r="D57" s="43"/>
      <c r="E57" s="43"/>
      <c r="F57" s="43"/>
    </row>
    <row r="58" spans="1:6" ht="13.5">
      <c r="A58" s="44" t="s">
        <v>40</v>
      </c>
      <c r="B58" s="44"/>
      <c r="C58" s="43">
        <v>156</v>
      </c>
      <c r="D58" s="43"/>
      <c r="E58" s="43"/>
      <c r="F58" s="43"/>
    </row>
    <row r="59" spans="1:6" ht="13.5">
      <c r="A59" s="44" t="s">
        <v>41</v>
      </c>
      <c r="B59" s="44"/>
      <c r="C59" s="43">
        <v>100</v>
      </c>
      <c r="D59" s="43"/>
      <c r="E59" s="43"/>
      <c r="F59" s="43"/>
    </row>
    <row r="60" spans="1:6" ht="13.5">
      <c r="A60" s="34" t="s">
        <v>2</v>
      </c>
      <c r="B60" s="35"/>
      <c r="C60" s="33">
        <f>IF(ISERROR(C58/2/C59),"",C58/2/C59)</f>
        <v>0.78</v>
      </c>
      <c r="D60" s="33">
        <f>IF(ISERROR(D58/2/D59),"",D58/2/D59)</f>
      </c>
      <c r="E60" s="33">
        <f>IF(ISERROR(E58/2/E59),"",E58/2/E59)</f>
      </c>
      <c r="F60" s="33">
        <f>IF(ISERROR(F58/2/F59),"",F58/2/F59)</f>
      </c>
    </row>
    <row r="61" spans="1:6" ht="13.5">
      <c r="A61" s="34" t="s">
        <v>3</v>
      </c>
      <c r="B61" s="35"/>
      <c r="C61" s="33">
        <f>IF(ISERROR(ACOS(C60)),"",ACOS(C60))</f>
        <v>0.6761305095606612</v>
      </c>
      <c r="D61" s="33">
        <f>IF(ISERROR(ACOS(D60)),"",ACOS(D60))</f>
      </c>
      <c r="E61" s="33">
        <f>IF(ISERROR(ACOS(E60)),"",ACOS(E60))</f>
      </c>
      <c r="F61" s="33">
        <f>IF(ISERROR(ACOS(F60)),"",ACOS(F60))</f>
      </c>
    </row>
    <row r="62" spans="1:6" ht="13.5">
      <c r="A62" s="34" t="s">
        <v>42</v>
      </c>
      <c r="B62" s="35"/>
      <c r="C62" s="33">
        <f>IF(ISERROR(C59*SIN(C61)),"",C59*SIN(C61))</f>
        <v>62.577951388648046</v>
      </c>
      <c r="D62" s="33">
        <f>IF(ISERROR(D59*SIN(D61)),"",D59*SIN(D61))</f>
      </c>
      <c r="E62" s="33">
        <f>IF(ISERROR(E59*SIN(E61)),"",E59*SIN(E61))</f>
      </c>
      <c r="F62" s="33">
        <f>IF(ISERROR(F59*SIN(F61)),"",F59*SIN(F61))</f>
      </c>
    </row>
    <row r="63" spans="1:6" ht="13.5">
      <c r="A63" s="34" t="s">
        <v>68</v>
      </c>
      <c r="B63" s="36"/>
      <c r="C63" s="33">
        <v>3.14</v>
      </c>
      <c r="D63" s="33">
        <v>3.14</v>
      </c>
      <c r="E63" s="33">
        <v>3.14</v>
      </c>
      <c r="F63" s="33">
        <v>3.14</v>
      </c>
    </row>
    <row r="64" spans="1:6" ht="13.5">
      <c r="A64" s="34" t="s">
        <v>5</v>
      </c>
      <c r="B64" s="35"/>
      <c r="C64" s="33">
        <f>IF(ISERROR(C63/2-2*C61),"",C63/2-2*C61)</f>
        <v>0.2177389808786776</v>
      </c>
      <c r="D64" s="33">
        <f>IF(ISERROR(D63/2-2*D61),"",D63/2-2*D61)</f>
      </c>
      <c r="E64" s="33">
        <f>IF(ISERROR(E63/2-2*E61),"",E63/2-2*E61)</f>
      </c>
      <c r="F64" s="33">
        <f>IF(ISERROR(F63/2-2*F61),"",F63/2-2*F61)</f>
      </c>
    </row>
    <row r="65" spans="1:6" ht="13.5">
      <c r="A65" s="34" t="s">
        <v>43</v>
      </c>
      <c r="B65" s="35"/>
      <c r="C65" s="33">
        <f>IF(ISERROR(C58*C62/4),"",C58*C62/4)</f>
        <v>2440.5401041572736</v>
      </c>
      <c r="D65" s="33">
        <f>IF(ISERROR(D58*D62/4),"",D58*D62/4)</f>
      </c>
      <c r="E65" s="33">
        <f>IF(ISERROR(E58*E62/4),"",E58*E62/4)</f>
      </c>
      <c r="F65" s="33">
        <f>IF(ISERROR(F58*F62/4),"",F58*F62/4)</f>
      </c>
    </row>
    <row r="66" spans="1:6" ht="13.5">
      <c r="A66" s="34" t="s">
        <v>44</v>
      </c>
      <c r="B66" s="35"/>
      <c r="C66" s="33">
        <f>IF(ISERROR(C59*C59*C64/2),"",C59*C59*C64/2)</f>
        <v>1088.694904393388</v>
      </c>
      <c r="D66" s="33">
        <f>IF(ISERROR(D59*D59*D64/2),"",D59*D59*D64/2)</f>
      </c>
      <c r="E66" s="33">
        <f>IF(ISERROR(E59*E59*E64/2),"",E59*E59*E64/2)</f>
      </c>
      <c r="F66" s="33">
        <f>IF(ISERROR(F59*F59*F64/2),"",F59*F59*F64/2)</f>
      </c>
    </row>
    <row r="67" spans="1:6" ht="13.5">
      <c r="A67" s="34" t="s">
        <v>47</v>
      </c>
      <c r="B67" s="35"/>
      <c r="C67" s="33">
        <f>IF(ISERROR(C65*8+C66*4),"",(C65*8+C66*4)/1000/1000)</f>
        <v>0.023879100450831744</v>
      </c>
      <c r="D67" s="33">
        <f>IF(ISERROR(D65*8+D66*4),"",(D65*8+D66*4)/1000/1000)</f>
      </c>
      <c r="E67" s="33">
        <f>IF(ISERROR(E65*8+E66*4),"",(E65*8+E66*4)/1000/1000)</f>
      </c>
      <c r="F67" s="33">
        <f>IF(ISERROR(F65*8+F66*4),"",(F65*8+F66*4)/1000/1000)</f>
      </c>
    </row>
    <row r="68" spans="1:6" ht="13.5">
      <c r="A68" s="12"/>
      <c r="B68" s="12"/>
      <c r="C68" s="12"/>
      <c r="D68" s="12"/>
      <c r="E68" s="12"/>
      <c r="F68" s="12"/>
    </row>
    <row r="69" spans="1:6" ht="13.5">
      <c r="A69" s="46" t="s">
        <v>51</v>
      </c>
      <c r="B69" s="47"/>
      <c r="C69" s="43">
        <v>6</v>
      </c>
      <c r="D69" s="43"/>
      <c r="E69" s="43"/>
      <c r="F69" s="43"/>
    </row>
    <row r="70" spans="1:6" ht="13.5">
      <c r="A70" s="46" t="s">
        <v>52</v>
      </c>
      <c r="B70" s="47"/>
      <c r="C70" s="43">
        <v>10</v>
      </c>
      <c r="D70" s="43"/>
      <c r="E70" s="43"/>
      <c r="F70" s="43"/>
    </row>
    <row r="71" spans="1:6" ht="13.5">
      <c r="A71" s="34" t="s">
        <v>60</v>
      </c>
      <c r="B71" s="35"/>
      <c r="C71" s="33">
        <f>IF(C69*C70=0,"",C69*C70)</f>
        <v>60</v>
      </c>
      <c r="D71" s="33">
        <f>IF(D69*D70=0,"",D69*D70)</f>
      </c>
      <c r="E71" s="33">
        <f>IF(E69*E70=0,"",E69*E70)</f>
      </c>
      <c r="F71" s="33">
        <f>IF(F69*F70=0,"",F69*F70)</f>
      </c>
    </row>
    <row r="72" spans="1:6" ht="13.5">
      <c r="A72" s="34" t="s">
        <v>78</v>
      </c>
      <c r="B72" s="35"/>
      <c r="C72" s="33">
        <f>IF(ISERROR(C67*C71),"",C67*C71)</f>
        <v>1.4327460270499046</v>
      </c>
      <c r="D72" s="33">
        <f>IF(ISERROR(D67*D71),"",D67*D71)</f>
      </c>
      <c r="E72" s="33">
        <f>IF(ISERROR(E67*E71),"",E67*E71)</f>
      </c>
      <c r="F72" s="33">
        <f>IF(ISERROR(F67*F71),"",F67*F71)</f>
      </c>
    </row>
    <row r="73" spans="1:6" ht="13.5">
      <c r="A73" s="38"/>
      <c r="B73" s="38"/>
      <c r="C73" s="38"/>
      <c r="D73" s="38"/>
      <c r="E73" s="38"/>
      <c r="F73" s="38"/>
    </row>
    <row r="74" spans="1:6" ht="13.5">
      <c r="A74" s="34" t="s">
        <v>77</v>
      </c>
      <c r="B74" s="35"/>
      <c r="C74" s="39">
        <f>IF(ISERROR(C57/C72/1000),"",C57/C72/1000)</f>
        <v>0.17797990375520895</v>
      </c>
      <c r="D74" s="39">
        <f>IF(ISERROR(D57/D72/1000),"",D57/D72/1000)</f>
      </c>
      <c r="E74" s="39">
        <f>IF(ISERROR(E57/E72/1000),"",E57/E72/1000)</f>
      </c>
      <c r="F74" s="39">
        <f>IF(ISERROR(F57/F72/1000),"",F57/F72/1000)</f>
      </c>
    </row>
    <row r="75" spans="1:6" ht="13.5">
      <c r="A75" s="34" t="s">
        <v>54</v>
      </c>
      <c r="B75" s="35"/>
      <c r="C75" s="40">
        <f>IF(ISERROR(ROUNDDOWN(C74,3)),"",ROUNDDOWN(C74,3))</f>
        <v>0.177</v>
      </c>
      <c r="D75" s="40">
        <f>IF(ISERROR(ROUNDDOWN(D74,3)),"",ROUNDDOWN(D74,3))</f>
      </c>
      <c r="E75" s="40">
        <f>IF(ISERROR(ROUNDDOWN(E74,3)),"",ROUNDDOWN(E74,3))</f>
      </c>
      <c r="F75" s="40">
        <f>IF(ISERROR(ROUNDDOWN(F74,3)),"",ROUNDDOWN(F74,3))</f>
      </c>
    </row>
    <row r="76" spans="1:7" ht="13.5">
      <c r="A76" s="12"/>
      <c r="B76" s="41" t="s">
        <v>76</v>
      </c>
      <c r="C76" s="12"/>
      <c r="D76" s="12"/>
      <c r="E76" s="12"/>
      <c r="F76" s="12"/>
      <c r="G76" s="12"/>
    </row>
  </sheetData>
  <sheetProtection password="CC3D" sheet="1" objects="1" scenarios="1" selectLockedCells="1"/>
  <mergeCells count="1">
    <mergeCell ref="C32:D33"/>
  </mergeCells>
  <printOptions/>
  <pageMargins left="0.51" right="0.15748031496062992" top="0.3937007874015748" bottom="0.2362204724409449" header="0.15748031496062992" footer="0.1574803149606299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90" zoomScalePageLayoutView="0" workbookViewId="0" topLeftCell="A1">
      <selection activeCell="C57" sqref="C57"/>
    </sheetView>
  </sheetViews>
  <sheetFormatPr defaultColWidth="9.140625" defaultRowHeight="15"/>
  <cols>
    <col min="1" max="1" width="9.00390625" style="4" customWidth="1"/>
    <col min="2" max="2" width="16.28125" style="4" customWidth="1"/>
    <col min="3" max="5" width="20.57421875" style="4" customWidth="1"/>
    <col min="6" max="6" width="23.421875" style="4" customWidth="1"/>
    <col min="7" max="16384" width="9.00390625" style="4" customWidth="1"/>
  </cols>
  <sheetData>
    <row r="1" ht="13.5">
      <c r="F1" s="9" t="s">
        <v>32</v>
      </c>
    </row>
    <row r="2" ht="13.5">
      <c r="F2" s="9" t="s">
        <v>37</v>
      </c>
    </row>
    <row r="3" spans="1:6" ht="17.25">
      <c r="A3" s="2"/>
      <c r="B3" s="5" t="s">
        <v>12</v>
      </c>
      <c r="C3" s="2"/>
      <c r="D3" s="2"/>
      <c r="E3" s="2"/>
      <c r="F3" s="11" t="s">
        <v>18</v>
      </c>
    </row>
    <row r="4" spans="2:6" ht="18.75">
      <c r="B4" s="3" t="s">
        <v>10</v>
      </c>
      <c r="F4" s="59" t="s">
        <v>93</v>
      </c>
    </row>
    <row r="7" spans="3:5" ht="13.5">
      <c r="C7" s="4" t="s">
        <v>56</v>
      </c>
      <c r="E7" s="4" t="s">
        <v>57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4.25">
      <c r="A20" s="5"/>
    </row>
    <row r="21" ht="14.25">
      <c r="A21" s="5"/>
    </row>
    <row r="22" ht="14.25">
      <c r="A22" s="5"/>
    </row>
    <row r="23" ht="14.25">
      <c r="A23" s="5"/>
    </row>
    <row r="24" ht="14.25">
      <c r="A24" s="5"/>
    </row>
    <row r="25" ht="14.25">
      <c r="A25" s="5"/>
    </row>
    <row r="26" ht="14.25">
      <c r="A26" s="5" t="s">
        <v>45</v>
      </c>
    </row>
    <row r="27" spans="1:6" ht="14.25">
      <c r="A27" s="5"/>
      <c r="C27" s="5"/>
      <c r="D27" s="8"/>
      <c r="E27" s="8"/>
      <c r="F27" s="8"/>
    </row>
    <row r="28" spans="1:6" ht="14.25">
      <c r="A28" s="5"/>
      <c r="B28" s="5" t="s">
        <v>86</v>
      </c>
      <c r="C28" s="5"/>
      <c r="D28" s="8"/>
      <c r="E28" s="8"/>
      <c r="F28" s="8"/>
    </row>
    <row r="29" spans="1:6" ht="14.25">
      <c r="A29" s="5"/>
      <c r="B29" s="5" t="s">
        <v>85</v>
      </c>
      <c r="C29" s="5"/>
      <c r="D29" s="8"/>
      <c r="E29" s="8"/>
      <c r="F29" s="8"/>
    </row>
    <row r="30" spans="1:6" ht="15" thickBot="1">
      <c r="A30" s="5"/>
      <c r="B30" s="5"/>
      <c r="C30" s="5"/>
      <c r="D30" s="8"/>
      <c r="E30" s="8"/>
      <c r="F30" s="8"/>
    </row>
    <row r="31" spans="1:6" ht="14.25">
      <c r="A31" s="5"/>
      <c r="B31" s="5" t="s">
        <v>58</v>
      </c>
      <c r="C31" s="5"/>
      <c r="D31" s="8"/>
      <c r="E31" s="21"/>
      <c r="F31" s="23"/>
    </row>
    <row r="32" spans="1:6" ht="14.25">
      <c r="A32" s="5"/>
      <c r="C32" s="5"/>
      <c r="D32" s="8"/>
      <c r="E32" s="27" t="s">
        <v>19</v>
      </c>
      <c r="F32" s="51"/>
    </row>
    <row r="33" spans="1:6" ht="14.25">
      <c r="A33" s="5"/>
      <c r="B33" s="5"/>
      <c r="C33" s="5"/>
      <c r="D33" s="8"/>
      <c r="E33" s="16" t="s">
        <v>72</v>
      </c>
      <c r="F33" s="31"/>
    </row>
    <row r="34" spans="1:6" ht="14.25">
      <c r="A34" s="5"/>
      <c r="B34" s="5"/>
      <c r="C34" s="5"/>
      <c r="D34" s="8"/>
      <c r="E34" s="16" t="s">
        <v>61</v>
      </c>
      <c r="F34" s="31"/>
    </row>
    <row r="35" spans="1:6" ht="14.25">
      <c r="A35" s="5"/>
      <c r="B35" s="5"/>
      <c r="C35" s="5"/>
      <c r="D35" s="8"/>
      <c r="E35" s="16" t="s">
        <v>74</v>
      </c>
      <c r="F35" s="31"/>
    </row>
    <row r="36" spans="1:6" ht="14.25">
      <c r="A36" s="5"/>
      <c r="B36" s="5"/>
      <c r="C36" s="5"/>
      <c r="D36" s="8"/>
      <c r="E36" s="16" t="s">
        <v>73</v>
      </c>
      <c r="F36" s="31"/>
    </row>
    <row r="37" spans="1:6" ht="14.25">
      <c r="A37" s="5"/>
      <c r="B37" s="5"/>
      <c r="C37" s="5"/>
      <c r="D37" s="8"/>
      <c r="E37" s="16"/>
      <c r="F37" s="31"/>
    </row>
    <row r="38" spans="1:6" ht="14.25">
      <c r="A38" s="5"/>
      <c r="B38" s="5"/>
      <c r="C38" s="5"/>
      <c r="D38" s="5"/>
      <c r="E38" s="16" t="s">
        <v>30</v>
      </c>
      <c r="F38" s="51"/>
    </row>
    <row r="39" spans="1:6" ht="14.25">
      <c r="A39" s="5"/>
      <c r="B39" s="5"/>
      <c r="C39" s="5"/>
      <c r="D39" s="5"/>
      <c r="E39" s="16" t="s">
        <v>27</v>
      </c>
      <c r="F39" s="14"/>
    </row>
    <row r="40" spans="1:6" ht="14.25">
      <c r="A40" s="5"/>
      <c r="B40" s="5"/>
      <c r="C40" s="5"/>
      <c r="D40" s="5"/>
      <c r="E40" s="16" t="s">
        <v>24</v>
      </c>
      <c r="F40" s="51"/>
    </row>
    <row r="41" spans="1:6" ht="14.25">
      <c r="A41" s="5"/>
      <c r="B41" s="5"/>
      <c r="C41" s="5"/>
      <c r="D41" s="5"/>
      <c r="E41" s="16" t="s">
        <v>22</v>
      </c>
      <c r="F41" s="51"/>
    </row>
    <row r="42" spans="1:6" ht="14.25">
      <c r="A42" s="5"/>
      <c r="B42" s="5"/>
      <c r="C42" s="5"/>
      <c r="D42" s="5"/>
      <c r="E42" s="16" t="s">
        <v>23</v>
      </c>
      <c r="F42" s="51"/>
    </row>
    <row r="43" spans="1:6" ht="14.25">
      <c r="A43" s="5"/>
      <c r="B43" s="5"/>
      <c r="C43" s="5"/>
      <c r="D43" s="5"/>
      <c r="E43" s="16" t="s">
        <v>25</v>
      </c>
      <c r="F43" s="51"/>
    </row>
    <row r="44" spans="1:6" ht="14.25">
      <c r="A44" s="5"/>
      <c r="B44" s="5"/>
      <c r="C44" s="5"/>
      <c r="D44" s="5"/>
      <c r="E44" s="16" t="s">
        <v>49</v>
      </c>
      <c r="F44" s="51"/>
    </row>
    <row r="45" spans="1:6" ht="14.25">
      <c r="A45" s="5"/>
      <c r="B45" s="5"/>
      <c r="C45" s="5"/>
      <c r="D45" s="5"/>
      <c r="E45" s="16" t="s">
        <v>50</v>
      </c>
      <c r="F45" s="51"/>
    </row>
    <row r="46" spans="1:6" ht="14.25">
      <c r="A46" s="5"/>
      <c r="B46" s="5"/>
      <c r="C46" s="5"/>
      <c r="D46" s="5"/>
      <c r="E46" s="16" t="s">
        <v>26</v>
      </c>
      <c r="F46" s="51"/>
    </row>
    <row r="47" spans="1:6" ht="14.25">
      <c r="A47" s="5"/>
      <c r="B47" s="5"/>
      <c r="C47" s="5"/>
      <c r="D47" s="5"/>
      <c r="E47" s="16" t="s">
        <v>29</v>
      </c>
      <c r="F47" s="51"/>
    </row>
    <row r="48" spans="1:6" ht="15" thickBot="1">
      <c r="A48" s="5"/>
      <c r="B48" s="5"/>
      <c r="C48" s="5"/>
      <c r="D48" s="5"/>
      <c r="E48" s="24"/>
      <c r="F48" s="26"/>
    </row>
    <row r="49" spans="1:6" ht="14.25">
      <c r="A49" s="5"/>
      <c r="B49" s="5"/>
      <c r="C49" s="5"/>
      <c r="D49" s="29"/>
      <c r="E49" s="18"/>
      <c r="F49" s="17"/>
    </row>
    <row r="50" spans="1:4" ht="14.25">
      <c r="A50" s="5"/>
      <c r="B50" s="5"/>
      <c r="C50" s="5"/>
      <c r="D50" s="5"/>
    </row>
    <row r="51" ht="14.25">
      <c r="A51" s="5" t="s">
        <v>46</v>
      </c>
    </row>
    <row r="52" spans="1:3" ht="14.25">
      <c r="A52" s="5"/>
      <c r="C52" s="45" t="s">
        <v>55</v>
      </c>
    </row>
    <row r="53" spans="1:3" ht="14.25">
      <c r="A53" s="5"/>
      <c r="C53" s="1" t="s">
        <v>70</v>
      </c>
    </row>
    <row r="54" ht="14.25">
      <c r="A54" s="5"/>
    </row>
    <row r="55" spans="1:6" ht="13.5">
      <c r="A55" s="50" t="s">
        <v>69</v>
      </c>
      <c r="B55" s="54"/>
      <c r="C55" s="61" t="s">
        <v>94</v>
      </c>
      <c r="D55" s="61"/>
      <c r="E55" s="61"/>
      <c r="F55" s="61"/>
    </row>
    <row r="56" spans="1:6" ht="13.5">
      <c r="A56" s="46" t="s">
        <v>88</v>
      </c>
      <c r="B56" s="47"/>
      <c r="C56" s="43">
        <v>210</v>
      </c>
      <c r="D56" s="43"/>
      <c r="E56" s="43"/>
      <c r="F56" s="43"/>
    </row>
    <row r="57" spans="1:6" ht="13.5">
      <c r="A57" s="46" t="s">
        <v>39</v>
      </c>
      <c r="B57" s="47"/>
      <c r="C57" s="43">
        <v>125</v>
      </c>
      <c r="D57" s="43"/>
      <c r="E57" s="43"/>
      <c r="F57" s="43"/>
    </row>
    <row r="58" spans="1:6" ht="13.5">
      <c r="A58" s="46" t="s">
        <v>38</v>
      </c>
      <c r="B58" s="47"/>
      <c r="C58" s="43">
        <v>125</v>
      </c>
      <c r="D58" s="43"/>
      <c r="E58" s="43"/>
      <c r="F58" s="43"/>
    </row>
    <row r="59" spans="1:6" ht="13.5">
      <c r="A59" s="34" t="s">
        <v>59</v>
      </c>
      <c r="B59" s="35"/>
      <c r="C59" s="32">
        <f>IF(C57*C58=0,"",C57*C58/1000/1000)</f>
        <v>0.015625</v>
      </c>
      <c r="D59" s="32">
        <f>IF(D57*D58=0,"",D57*D58/1000/1000)</f>
      </c>
      <c r="E59" s="32">
        <f>IF(E57*E58=0,"",E57*E58/1000/1000)</f>
      </c>
      <c r="F59" s="32">
        <f>IF(F57*F58=0,"",F57*F58/1000/1000)</f>
      </c>
    </row>
    <row r="60" spans="1:6" ht="13.5">
      <c r="A60" s="12"/>
      <c r="B60" s="12"/>
      <c r="C60" s="12"/>
      <c r="D60" s="12"/>
      <c r="E60" s="12"/>
      <c r="F60" s="12"/>
    </row>
    <row r="61" spans="1:6" ht="13.5">
      <c r="A61" s="46" t="s">
        <v>51</v>
      </c>
      <c r="B61" s="47"/>
      <c r="C61" s="62">
        <v>6</v>
      </c>
      <c r="D61" s="62"/>
      <c r="E61" s="62"/>
      <c r="F61" s="62"/>
    </row>
    <row r="62" spans="1:6" ht="13.5">
      <c r="A62" s="46" t="s">
        <v>52</v>
      </c>
      <c r="B62" s="47"/>
      <c r="C62" s="62">
        <v>12</v>
      </c>
      <c r="D62" s="62"/>
      <c r="E62" s="62"/>
      <c r="F62" s="62"/>
    </row>
    <row r="63" spans="1:6" ht="13.5">
      <c r="A63" s="34" t="s">
        <v>60</v>
      </c>
      <c r="B63" s="35"/>
      <c r="C63" s="34">
        <f>IF(C61*C62=0,"",C61*C62)</f>
        <v>72</v>
      </c>
      <c r="D63" s="34">
        <f>IF(D61*D62=0,"",D61*D62)</f>
      </c>
      <c r="E63" s="34">
        <f>IF(E61*E62=0,"",E61*E62)</f>
      </c>
      <c r="F63" s="34">
        <f>IF(F61*F62=0,"",F61*F62)</f>
      </c>
    </row>
    <row r="64" spans="1:6" ht="13.5">
      <c r="A64" s="34" t="s">
        <v>53</v>
      </c>
      <c r="B64" s="38"/>
      <c r="C64" s="32">
        <f>IF(ISERROR(C59*C63),"",C59*C63)</f>
        <v>1.125</v>
      </c>
      <c r="D64" s="32">
        <f>IF(ISERROR(D59*D63),"",D59*D63)</f>
      </c>
      <c r="E64" s="32">
        <f>IF(ISERROR(E59*E63),"",E59*E63)</f>
      </c>
      <c r="F64" s="32">
        <f>IF(ISERROR(F59*F63),"",F59*F63)</f>
      </c>
    </row>
    <row r="65" spans="1:6" s="13" customFormat="1" ht="13.5">
      <c r="A65" s="37"/>
      <c r="B65" s="37"/>
      <c r="C65" s="37"/>
      <c r="D65" s="38"/>
      <c r="E65" s="38"/>
      <c r="F65" s="38"/>
    </row>
    <row r="66" spans="1:6" ht="13.5">
      <c r="A66" s="34" t="s">
        <v>77</v>
      </c>
      <c r="B66" s="35"/>
      <c r="C66" s="39">
        <f>IF(ISERROR(C56/C64/1000),"",C56/C64/1000)</f>
        <v>0.18666666666666665</v>
      </c>
      <c r="D66" s="39">
        <f>IF(ISERROR(D56/D64/1000),"",D56/D64/1000)</f>
      </c>
      <c r="E66" s="39">
        <f>IF(ISERROR(E56/E64/1000),"",E56/E64/1000)</f>
      </c>
      <c r="F66" s="39">
        <f>IF(ISERROR(F56/F64/1000),"",F56/F64/1000)</f>
      </c>
    </row>
    <row r="67" spans="1:6" ht="13.5">
      <c r="A67" s="34" t="s">
        <v>54</v>
      </c>
      <c r="B67" s="35"/>
      <c r="C67" s="40">
        <f>IF(ISERROR(ROUNDDOWN(C66,3)),"",ROUNDDOWN(C66,3))</f>
        <v>0.186</v>
      </c>
      <c r="D67" s="40">
        <f>IF(ISERROR(ROUNDDOWN(D66,3)),"",ROUNDDOWN(D66,3))</f>
      </c>
      <c r="E67" s="40">
        <f>IF(ISERROR(ROUNDDOWN(E66,3)),"",ROUNDDOWN(E66,3))</f>
      </c>
      <c r="F67" s="40">
        <f>IF(ISERROR(ROUNDDOWN(F66,3)),"",ROUNDDOWN(F66,3))</f>
      </c>
    </row>
    <row r="68" spans="1:6" ht="13.5">
      <c r="A68" s="12"/>
      <c r="B68" s="41" t="s">
        <v>76</v>
      </c>
      <c r="C68" s="12"/>
      <c r="D68" s="12"/>
      <c r="E68" s="12"/>
      <c r="F68" s="12"/>
    </row>
    <row r="69" spans="1:6" ht="13.5">
      <c r="A69" s="12"/>
      <c r="B69" s="12"/>
      <c r="C69" s="12"/>
      <c r="D69" s="12"/>
      <c r="E69" s="12"/>
      <c r="F69" s="12"/>
    </row>
  </sheetData>
  <sheetProtection password="CC3D" sheet="1" objects="1" scenarios="1" selectLockedCells="1"/>
  <printOptions/>
  <pageMargins left="0.3937007874015748" right="0.1968503937007874" top="0.3937007874015748" bottom="0.2755905511811024" header="0.15748031496062992" footer="0.15748031496062992"/>
  <pageSetup fitToHeight="0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90" zoomScalePageLayoutView="0" workbookViewId="0" topLeftCell="A34">
      <selection activeCell="C57" sqref="C57"/>
    </sheetView>
  </sheetViews>
  <sheetFormatPr defaultColWidth="9.140625" defaultRowHeight="15"/>
  <cols>
    <col min="1" max="1" width="9.421875" style="4" customWidth="1"/>
    <col min="2" max="2" width="16.00390625" style="4" customWidth="1"/>
    <col min="3" max="5" width="20.57421875" style="4" customWidth="1"/>
    <col min="6" max="6" width="23.421875" style="4" customWidth="1"/>
    <col min="7" max="16384" width="9.00390625" style="4" customWidth="1"/>
  </cols>
  <sheetData>
    <row r="1" spans="2:13" ht="14.25">
      <c r="B1" s="5"/>
      <c r="F1" s="9" t="s">
        <v>33</v>
      </c>
      <c r="M1" s="6"/>
    </row>
    <row r="2" spans="1:6" ht="17.25">
      <c r="A2" s="2"/>
      <c r="B2" s="5" t="s">
        <v>17</v>
      </c>
      <c r="C2" s="2"/>
      <c r="D2" s="2"/>
      <c r="E2" s="2"/>
      <c r="F2" s="9" t="s">
        <v>37</v>
      </c>
    </row>
    <row r="3" spans="2:6" ht="18.75">
      <c r="B3" s="3" t="s">
        <v>34</v>
      </c>
      <c r="C3" s="2"/>
      <c r="F3" s="11" t="s">
        <v>18</v>
      </c>
    </row>
    <row r="4" spans="2:6" ht="18.75">
      <c r="B4" s="3"/>
      <c r="C4" s="2"/>
      <c r="F4" s="59" t="s">
        <v>92</v>
      </c>
    </row>
    <row r="5" spans="2:3" ht="27.75" customHeight="1">
      <c r="B5" s="3"/>
      <c r="C5" s="2"/>
    </row>
    <row r="6" spans="3:5" ht="13.5">
      <c r="C6" s="55" t="s">
        <v>56</v>
      </c>
      <c r="E6" s="4" t="s">
        <v>90</v>
      </c>
    </row>
    <row r="7" ht="13.5"/>
    <row r="8" spans="7:9" ht="13.5">
      <c r="G8" s="17"/>
      <c r="H8" s="17"/>
      <c r="I8" s="13"/>
    </row>
    <row r="9" spans="7:9" ht="13.5">
      <c r="G9" s="17"/>
      <c r="H9" s="17"/>
      <c r="I9" s="13"/>
    </row>
    <row r="10" spans="7:9" ht="13.5">
      <c r="G10" s="13"/>
      <c r="H10" s="13"/>
      <c r="I10" s="13"/>
    </row>
    <row r="11" spans="7:9" ht="13.5">
      <c r="G11" s="17"/>
      <c r="H11" s="17"/>
      <c r="I11" s="13"/>
    </row>
    <row r="12" spans="7:9" ht="13.5">
      <c r="G12" s="17"/>
      <c r="H12" s="17"/>
      <c r="I12" s="13"/>
    </row>
    <row r="13" spans="7:9" ht="13.5">
      <c r="G13" s="17"/>
      <c r="H13" s="17"/>
      <c r="I13" s="13"/>
    </row>
    <row r="14" spans="7:9" ht="13.5">
      <c r="G14" s="17"/>
      <c r="H14" s="17"/>
      <c r="I14" s="13"/>
    </row>
    <row r="15" spans="7:9" ht="13.5">
      <c r="G15" s="17"/>
      <c r="H15" s="17"/>
      <c r="I15" s="13"/>
    </row>
    <row r="16" spans="7:9" ht="13.5">
      <c r="G16" s="17"/>
      <c r="H16" s="17"/>
      <c r="I16" s="13"/>
    </row>
    <row r="17" spans="7:9" ht="13.5">
      <c r="G17" s="17"/>
      <c r="H17" s="17"/>
      <c r="I17" s="13"/>
    </row>
    <row r="18" spans="7:9" ht="13.5">
      <c r="G18" s="17"/>
      <c r="H18" s="17"/>
      <c r="I18" s="13"/>
    </row>
    <row r="19" spans="7:9" ht="13.5">
      <c r="G19" s="17"/>
      <c r="H19" s="17"/>
      <c r="I19" s="13"/>
    </row>
    <row r="20" ht="13.5"/>
    <row r="21" ht="13.5"/>
    <row r="22" ht="13.5"/>
    <row r="23" ht="13.5"/>
    <row r="24" ht="13.5"/>
    <row r="25" ht="14.25">
      <c r="A25" s="5" t="s">
        <v>45</v>
      </c>
    </row>
    <row r="26" ht="14.25">
      <c r="A26" s="5"/>
    </row>
    <row r="27" spans="1:2" ht="14.25">
      <c r="A27" s="5"/>
      <c r="B27" s="5" t="s">
        <v>86</v>
      </c>
    </row>
    <row r="28" spans="1:2" ht="14.25">
      <c r="A28" s="5"/>
      <c r="B28" s="5" t="s">
        <v>85</v>
      </c>
    </row>
    <row r="30" spans="1:4" ht="15" thickBot="1">
      <c r="A30" s="5"/>
      <c r="B30" s="5" t="s">
        <v>67</v>
      </c>
      <c r="D30" s="57" t="s">
        <v>89</v>
      </c>
    </row>
    <row r="31" spans="1:6" ht="14.25">
      <c r="A31" s="5"/>
      <c r="B31" s="5" t="s">
        <v>13</v>
      </c>
      <c r="C31" s="5"/>
      <c r="D31" s="8"/>
      <c r="E31" s="21"/>
      <c r="F31" s="58"/>
    </row>
    <row r="32" spans="1:6" ht="14.25">
      <c r="A32" s="5"/>
      <c r="B32" s="5"/>
      <c r="C32" s="5"/>
      <c r="D32" s="19"/>
      <c r="E32" s="27" t="s">
        <v>19</v>
      </c>
      <c r="F32" s="14"/>
    </row>
    <row r="33" spans="1:6" ht="14.25">
      <c r="A33" s="5"/>
      <c r="B33" s="5" t="s">
        <v>63</v>
      </c>
      <c r="C33" s="5"/>
      <c r="D33" s="5"/>
      <c r="E33" s="16" t="s">
        <v>72</v>
      </c>
      <c r="F33" s="14"/>
    </row>
    <row r="34" spans="1:6" ht="14.25">
      <c r="A34" s="5"/>
      <c r="B34" s="5"/>
      <c r="C34" s="5"/>
      <c r="D34" s="5"/>
      <c r="E34" s="16" t="s">
        <v>61</v>
      </c>
      <c r="F34" s="14"/>
    </row>
    <row r="35" spans="1:6" ht="14.25">
      <c r="A35" s="5"/>
      <c r="B35" s="5" t="s">
        <v>14</v>
      </c>
      <c r="C35" s="5" t="s">
        <v>15</v>
      </c>
      <c r="D35" s="5"/>
      <c r="E35" s="16" t="s">
        <v>74</v>
      </c>
      <c r="F35" s="14"/>
    </row>
    <row r="36" spans="1:6" ht="14.25">
      <c r="A36" s="5"/>
      <c r="B36" s="5"/>
      <c r="C36" s="5" t="s">
        <v>16</v>
      </c>
      <c r="D36" s="5"/>
      <c r="E36" s="16" t="s">
        <v>73</v>
      </c>
      <c r="F36" s="14"/>
    </row>
    <row r="37" spans="1:6" ht="14.25">
      <c r="A37" s="5"/>
      <c r="B37" s="5"/>
      <c r="C37" s="5"/>
      <c r="D37" s="5"/>
      <c r="E37" s="16"/>
      <c r="F37" s="14"/>
    </row>
    <row r="38" spans="1:6" ht="14.25">
      <c r="A38" s="5"/>
      <c r="B38" s="5"/>
      <c r="C38" s="5"/>
      <c r="D38" s="5"/>
      <c r="E38" s="16" t="s">
        <v>30</v>
      </c>
      <c r="F38" s="14"/>
    </row>
    <row r="39" spans="5:6" ht="14.25">
      <c r="E39" s="16" t="s">
        <v>27</v>
      </c>
      <c r="F39" s="14"/>
    </row>
    <row r="40" spans="5:6" ht="14.25">
      <c r="E40" s="16" t="s">
        <v>24</v>
      </c>
      <c r="F40" s="14"/>
    </row>
    <row r="41" spans="5:6" ht="14.25">
      <c r="E41" s="16" t="s">
        <v>20</v>
      </c>
      <c r="F41" s="14"/>
    </row>
    <row r="42" spans="5:6" ht="14.25">
      <c r="E42" s="16" t="s">
        <v>21</v>
      </c>
      <c r="F42" s="14"/>
    </row>
    <row r="43" spans="5:6" ht="14.25">
      <c r="E43" s="16" t="s">
        <v>64</v>
      </c>
      <c r="F43" s="14"/>
    </row>
    <row r="44" spans="5:6" ht="14.25">
      <c r="E44" s="16" t="s">
        <v>25</v>
      </c>
      <c r="F44" s="14"/>
    </row>
    <row r="45" spans="5:6" ht="14.25">
      <c r="E45" s="16" t="s">
        <v>49</v>
      </c>
      <c r="F45" s="14"/>
    </row>
    <row r="46" spans="5:6" ht="14.25">
      <c r="E46" s="16" t="s">
        <v>50</v>
      </c>
      <c r="F46" s="14"/>
    </row>
    <row r="47" spans="5:6" ht="14.25">
      <c r="E47" s="16" t="s">
        <v>26</v>
      </c>
      <c r="F47" s="14"/>
    </row>
    <row r="48" spans="5:6" ht="14.25">
      <c r="E48" s="16" t="s">
        <v>29</v>
      </c>
      <c r="F48" s="14"/>
    </row>
    <row r="49" spans="1:6" ht="15" thickBot="1">
      <c r="A49" s="5" t="s">
        <v>46</v>
      </c>
      <c r="B49" s="5"/>
      <c r="C49" s="5"/>
      <c r="D49" s="5"/>
      <c r="E49" s="28"/>
      <c r="F49" s="15"/>
    </row>
    <row r="50" spans="1:6" s="12" customFormat="1" ht="13.5">
      <c r="A50" s="10"/>
      <c r="B50" s="10"/>
      <c r="C50" s="48" t="s">
        <v>55</v>
      </c>
      <c r="D50" s="10"/>
      <c r="E50" s="10"/>
      <c r="F50" s="10"/>
    </row>
    <row r="51" s="12" customFormat="1" ht="13.5">
      <c r="C51" s="42" t="s">
        <v>70</v>
      </c>
    </row>
    <row r="52" s="12" customFormat="1" ht="13.5"/>
    <row r="53" spans="1:6" s="12" customFormat="1" ht="13.5">
      <c r="A53" s="34" t="s">
        <v>69</v>
      </c>
      <c r="B53" s="35"/>
      <c r="C53" s="49" t="s">
        <v>91</v>
      </c>
      <c r="D53" s="49"/>
      <c r="E53" s="49"/>
      <c r="F53" s="49"/>
    </row>
    <row r="54" spans="1:6" s="12" customFormat="1" ht="13.5">
      <c r="A54" s="46" t="s">
        <v>88</v>
      </c>
      <c r="B54" s="47"/>
      <c r="C54" s="43">
        <v>245</v>
      </c>
      <c r="D54" s="43"/>
      <c r="E54" s="43"/>
      <c r="F54" s="43"/>
    </row>
    <row r="55" spans="1:6" s="12" customFormat="1" ht="13.5">
      <c r="A55" s="46" t="s">
        <v>36</v>
      </c>
      <c r="B55" s="47"/>
      <c r="C55" s="43">
        <v>156</v>
      </c>
      <c r="D55" s="43"/>
      <c r="E55" s="43"/>
      <c r="F55" s="43"/>
    </row>
    <row r="56" spans="1:6" s="12" customFormat="1" ht="13.5">
      <c r="A56" s="46" t="s">
        <v>35</v>
      </c>
      <c r="B56" s="47"/>
      <c r="C56" s="43">
        <v>9</v>
      </c>
      <c r="D56" s="43"/>
      <c r="E56" s="43"/>
      <c r="F56" s="43"/>
    </row>
    <row r="57" spans="1:6" s="12" customFormat="1" ht="13.5">
      <c r="A57" s="46" t="s">
        <v>66</v>
      </c>
      <c r="B57" s="47"/>
      <c r="C57" s="43">
        <v>9</v>
      </c>
      <c r="D57" s="43"/>
      <c r="E57" s="43"/>
      <c r="F57" s="43"/>
    </row>
    <row r="58" spans="1:6" s="12" customFormat="1" ht="13.5">
      <c r="A58" s="34" t="s">
        <v>65</v>
      </c>
      <c r="B58" s="35"/>
      <c r="C58" s="33">
        <f>IF(C55=0,"",(C55*C55-C56*C57*2)/1000/1000)</f>
        <v>0.024174</v>
      </c>
      <c r="D58" s="33">
        <f>IF(D55=0,"",(D55*D55-D56*D57*2)/1000/1000)</f>
      </c>
      <c r="E58" s="33">
        <f>IF(E55=0,"",(E55*E55-E56*E57*2)/1000/1000)</f>
      </c>
      <c r="F58" s="33">
        <f>IF(F55=0,"",(F55*F55-F56*F57*2)/1000/1000)</f>
      </c>
    </row>
    <row r="59" s="12" customFormat="1" ht="13.5"/>
    <row r="60" spans="3:6" s="12" customFormat="1" ht="13.5">
      <c r="C60" s="10"/>
      <c r="D60" s="10"/>
      <c r="E60" s="10"/>
      <c r="F60" s="10"/>
    </row>
    <row r="61" spans="1:6" s="12" customFormat="1" ht="13.5">
      <c r="A61" s="46" t="s">
        <v>51</v>
      </c>
      <c r="B61" s="47"/>
      <c r="C61" s="43">
        <v>6</v>
      </c>
      <c r="D61" s="43"/>
      <c r="E61" s="43"/>
      <c r="F61" s="43"/>
    </row>
    <row r="62" spans="1:6" s="12" customFormat="1" ht="13.5">
      <c r="A62" s="46" t="s">
        <v>52</v>
      </c>
      <c r="B62" s="47"/>
      <c r="C62" s="43">
        <v>12</v>
      </c>
      <c r="D62" s="43"/>
      <c r="E62" s="43"/>
      <c r="F62" s="43"/>
    </row>
    <row r="63" spans="1:6" s="12" customFormat="1" ht="13.5">
      <c r="A63" s="34" t="s">
        <v>60</v>
      </c>
      <c r="B63" s="35"/>
      <c r="C63" s="33">
        <f>IF(C61*C62=0,"",C61*C62)</f>
        <v>72</v>
      </c>
      <c r="D63" s="33">
        <f>IF(D61*D62=0,"",D61*D62)</f>
      </c>
      <c r="E63" s="33">
        <f>IF(E61*E62=0,"",E61*E62)</f>
      </c>
      <c r="F63" s="33">
        <f>IF(F61*F62=0,"",F61*F62)</f>
      </c>
    </row>
    <row r="64" spans="1:6" s="12" customFormat="1" ht="13.5">
      <c r="A64" s="34" t="s">
        <v>53</v>
      </c>
      <c r="B64" s="38"/>
      <c r="C64" s="33">
        <f>IF(C58*C63=0,"",C58*C63)</f>
        <v>1.740528</v>
      </c>
      <c r="D64" s="33">
        <f>IF(ISERROR(D58*D63),"",D58*D63)</f>
      </c>
      <c r="E64" s="33">
        <f>IF(ISERROR(E58*E63),"",E58*E63)</f>
      </c>
      <c r="F64" s="33">
        <f>IF(ISERROR(F58*F63),"",F58*F63)</f>
      </c>
    </row>
    <row r="65" spans="1:6" s="12" customFormat="1" ht="13.5">
      <c r="A65" s="37"/>
      <c r="B65" s="37"/>
      <c r="C65" s="10"/>
      <c r="D65" s="10"/>
      <c r="E65" s="10"/>
      <c r="F65" s="10"/>
    </row>
    <row r="66" spans="1:6" s="12" customFormat="1" ht="13.5">
      <c r="A66" s="34" t="s">
        <v>77</v>
      </c>
      <c r="B66" s="35"/>
      <c r="C66" s="39">
        <f>IF(ISERROR(C54/C64/1000),"",C54/C64/1000)</f>
        <v>0.1407618837502183</v>
      </c>
      <c r="D66" s="39">
        <f>IF(ISERROR(D54/D64/1000),"",D54/D64/1000)</f>
      </c>
      <c r="E66" s="39">
        <f>IF(ISERROR(E54/E64/1000),"",E54/E64/1000)</f>
      </c>
      <c r="F66" s="39">
        <f>IF(ISERROR(F54/F64/1000),"",F54/F64/1000)</f>
      </c>
    </row>
    <row r="67" spans="1:6" s="12" customFormat="1" ht="13.5">
      <c r="A67" s="34" t="s">
        <v>54</v>
      </c>
      <c r="B67" s="35"/>
      <c r="C67" s="40">
        <f>IF(ISERROR(ROUNDDOWN(C54/C64/1000,3)),"",ROUNDDOWN(C54/C64/1000,3))</f>
        <v>0.14</v>
      </c>
      <c r="D67" s="40">
        <f>IF(ISERROR(ROUNDDOWN(D54/D64/1000,3)),"",ROUNDDOWN(D54/D64/1000,3))</f>
      </c>
      <c r="E67" s="40">
        <f>IF(ISERROR(ROUNDDOWN(E54/E64/1000,3)),"",ROUNDDOWN(E54/E64/1000,3))</f>
      </c>
      <c r="F67" s="40">
        <f>IF(ISERROR(ROUNDDOWN(F54/F64/1000,3)),"",ROUNDDOWN(F54/F64/1000,3))</f>
      </c>
    </row>
    <row r="68" s="12" customFormat="1" ht="13.5">
      <c r="B68" s="41" t="s">
        <v>76</v>
      </c>
    </row>
  </sheetData>
  <sheetProtection password="CC3D" sheet="1" objects="1" scenarios="1" selectLockedCells="1"/>
  <printOptions/>
  <pageMargins left="0.47" right="0.17" top="0.3937007874015748" bottom="0.2755905511811024" header="0.15748031496062992" footer="0.15748031496062992"/>
  <pageSetup fitToHeight="0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太陽光発電普及拡大センター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JPEC1148</dc:creator>
  <cp:keywords/>
  <dc:description/>
  <cp:lastModifiedBy>JP-AC078</cp:lastModifiedBy>
  <cp:lastPrinted>2015-01-09T02:58:04Z</cp:lastPrinted>
  <dcterms:created xsi:type="dcterms:W3CDTF">2012-02-07T00:52:24Z</dcterms:created>
  <dcterms:modified xsi:type="dcterms:W3CDTF">2015-01-09T02:58:10Z</dcterms:modified>
  <cp:category/>
  <cp:version/>
  <cp:contentType/>
  <cp:contentStatus/>
</cp:coreProperties>
</file>